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160" yWindow="2820" windowWidth="20180" windowHeight="9480" tabRatio="500" activeTab="2"/>
  </bookViews>
  <sheets>
    <sheet name="common_tags" sheetId="1" r:id="rId1"/>
    <sheet name="uneak_SNPs" sheetId="2" r:id="rId2"/>
    <sheet name="tagCounts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3" i="1"/>
  <c r="F13"/>
  <c r="E7"/>
  <c r="E8"/>
  <c r="E9"/>
  <c r="E10"/>
  <c r="E11"/>
  <c r="E13"/>
  <c r="C7"/>
  <c r="C8"/>
  <c r="C9"/>
  <c r="C10"/>
  <c r="C11"/>
  <c r="C13"/>
  <c r="E3"/>
  <c r="E4"/>
  <c r="E5"/>
  <c r="E6"/>
  <c r="C3"/>
  <c r="C4"/>
  <c r="C5"/>
  <c r="C6"/>
  <c r="E2"/>
  <c r="C2"/>
  <c r="T2" i="3"/>
  <c r="U17"/>
  <c r="U13"/>
  <c r="U9"/>
  <c r="U5"/>
  <c r="T3"/>
  <c r="T4"/>
  <c r="T5"/>
  <c r="T6"/>
  <c r="T7"/>
  <c r="T8"/>
  <c r="T9"/>
  <c r="T10"/>
  <c r="T11"/>
  <c r="T12"/>
  <c r="T13"/>
  <c r="T14"/>
  <c r="T15"/>
  <c r="T16"/>
  <c r="T17"/>
  <c r="W17"/>
  <c r="W13"/>
  <c r="W9"/>
  <c r="W5"/>
  <c r="V3"/>
  <c r="V4"/>
  <c r="V5"/>
  <c r="V6"/>
  <c r="V7"/>
  <c r="V8"/>
  <c r="V9"/>
  <c r="V10"/>
  <c r="V11"/>
  <c r="V12"/>
  <c r="V13"/>
  <c r="V14"/>
  <c r="V15"/>
  <c r="V16"/>
  <c r="V17"/>
  <c r="V2"/>
  <c r="S3"/>
  <c r="S4"/>
  <c r="S5"/>
  <c r="S6"/>
  <c r="S7"/>
  <c r="S8"/>
  <c r="S9"/>
  <c r="S10"/>
  <c r="S11"/>
  <c r="S12"/>
  <c r="S13"/>
  <c r="S14"/>
  <c r="S15"/>
  <c r="S16"/>
  <c r="S17"/>
  <c r="P3"/>
  <c r="P4"/>
  <c r="P5"/>
  <c r="P6"/>
  <c r="P7"/>
  <c r="P8"/>
  <c r="P9"/>
  <c r="P10"/>
  <c r="P11"/>
  <c r="P12"/>
  <c r="P13"/>
  <c r="P14"/>
  <c r="P15"/>
  <c r="P16"/>
  <c r="P17"/>
  <c r="M3"/>
  <c r="M4"/>
  <c r="M5"/>
  <c r="M6"/>
  <c r="M7"/>
  <c r="M8"/>
  <c r="M9"/>
  <c r="M10"/>
  <c r="M11"/>
  <c r="M12"/>
  <c r="M13"/>
  <c r="M14"/>
  <c r="M15"/>
  <c r="M16"/>
  <c r="M17"/>
  <c r="J3"/>
  <c r="J4"/>
  <c r="J5"/>
  <c r="J6"/>
  <c r="J7"/>
  <c r="J8"/>
  <c r="J9"/>
  <c r="J10"/>
  <c r="J11"/>
  <c r="J12"/>
  <c r="J13"/>
  <c r="J14"/>
  <c r="J15"/>
  <c r="J16"/>
  <c r="J17"/>
  <c r="G3"/>
  <c r="G4"/>
  <c r="G5"/>
  <c r="G6"/>
  <c r="G7"/>
  <c r="G8"/>
  <c r="G9"/>
  <c r="G10"/>
  <c r="G11"/>
  <c r="G12"/>
  <c r="G13"/>
  <c r="G14"/>
  <c r="G15"/>
  <c r="G16"/>
  <c r="G17"/>
  <c r="S2"/>
  <c r="P2"/>
  <c r="M2"/>
  <c r="J2"/>
  <c r="G2"/>
</calcChain>
</file>

<file path=xl/sharedStrings.xml><?xml version="1.0" encoding="utf-8"?>
<sst xmlns="http://schemas.openxmlformats.org/spreadsheetml/2006/main" count="127" uniqueCount="77">
  <si>
    <t>ArgMap8.fq</t>
    <phoneticPr fontId="1" type="noConversion"/>
  </si>
  <si>
    <t>read</t>
    <phoneticPr fontId="1" type="noConversion"/>
  </si>
  <si>
    <t>both</t>
    <phoneticPr fontId="1" type="noConversion"/>
  </si>
  <si>
    <t>NegAnnF1.097</t>
  </si>
  <si>
    <t>NegAnnF1.098</t>
  </si>
  <si>
    <t>NegAnnF1.007</t>
  </si>
  <si>
    <t>GSDPetPreSel.1300.5</t>
  </si>
  <si>
    <t>ArgF2 (F1-1, BW-69)</t>
    <phoneticPr fontId="1" type="noConversion"/>
  </si>
  <si>
    <t>ArgF2 (F1-2, BW-75)</t>
    <phoneticPr fontId="1" type="noConversion"/>
  </si>
  <si>
    <t>ArgF2 (F1-2, BW-38)</t>
    <phoneticPr fontId="1" type="noConversion"/>
  </si>
  <si>
    <t>ARG1820 (BE-136)</t>
    <phoneticPr fontId="1" type="noConversion"/>
  </si>
  <si>
    <t>ArgF2 (F1-1, BW-14)</t>
    <phoneticPr fontId="1" type="noConversion"/>
  </si>
  <si>
    <t>ArgF2 (3A-5, 4-123)</t>
    <phoneticPr fontId="1" type="noConversion"/>
  </si>
  <si>
    <t>ArgF2 (2B-2, 3-47)</t>
    <phoneticPr fontId="1" type="noConversion"/>
  </si>
  <si>
    <t>ArgF2 (3A-12, 3-36)</t>
    <phoneticPr fontId="1" type="noConversion"/>
  </si>
  <si>
    <t>AB1</t>
  </si>
  <si>
    <t>AB2</t>
    <phoneticPr fontId="1" type="noConversion"/>
  </si>
  <si>
    <t>AB81</t>
    <phoneticPr fontId="1" type="noConversion"/>
  </si>
  <si>
    <t>AB53</t>
    <phoneticPr fontId="1" type="noConversion"/>
  </si>
  <si>
    <t>number</t>
  </si>
  <si>
    <t>7count</t>
  </si>
  <si>
    <t>7prop</t>
  </si>
  <si>
    <t>8count</t>
  </si>
  <si>
    <t>total7</t>
    <phoneticPr fontId="1" type="noConversion"/>
  </si>
  <si>
    <t>total8</t>
    <phoneticPr fontId="1" type="noConversion"/>
  </si>
  <si>
    <t>library</t>
    <phoneticPr fontId="1" type="noConversion"/>
  </si>
  <si>
    <t>enzymes</t>
    <phoneticPr fontId="1" type="noConversion"/>
  </si>
  <si>
    <t>ArgMap7_1.fq</t>
    <phoneticPr fontId="1" type="noConversion"/>
  </si>
  <si>
    <t>BolMap_1.fq</t>
    <phoneticPr fontId="1" type="noConversion"/>
  </si>
  <si>
    <t>PstI-MspI</t>
    <phoneticPr fontId="1" type="noConversion"/>
  </si>
  <si>
    <t>PstI</t>
    <phoneticPr fontId="1" type="noConversion"/>
  </si>
  <si>
    <t>GregO</t>
    <phoneticPr fontId="1" type="noConversion"/>
  </si>
  <si>
    <t>owner</t>
    <phoneticPr fontId="1" type="noConversion"/>
  </si>
  <si>
    <t>Kate</t>
    <phoneticPr fontId="1" type="noConversion"/>
  </si>
  <si>
    <t>Brook</t>
    <phoneticPr fontId="1" type="noConversion"/>
  </si>
  <si>
    <t>ArgMap8_1.fq</t>
    <phoneticPr fontId="1" type="noConversion"/>
  </si>
  <si>
    <t>nReads</t>
    <phoneticPr fontId="1" type="noConversion"/>
  </si>
  <si>
    <t>total</t>
    <phoneticPr fontId="1" type="noConversion"/>
  </si>
  <si>
    <t>8prop</t>
    <phoneticPr fontId="1" type="noConversion"/>
  </si>
  <si>
    <t>totalAfter</t>
    <phoneticPr fontId="1" type="noConversion"/>
  </si>
  <si>
    <t>nUneakSNPs</t>
    <phoneticPr fontId="1" type="noConversion"/>
  </si>
  <si>
    <t>library</t>
    <phoneticPr fontId="1" type="noConversion"/>
  </si>
  <si>
    <t>sample</t>
    <phoneticPr fontId="1" type="noConversion"/>
  </si>
  <si>
    <t>well</t>
    <phoneticPr fontId="1" type="noConversion"/>
  </si>
  <si>
    <t>nTags1000</t>
    <phoneticPr fontId="1" type="noConversion"/>
  </si>
  <si>
    <t>nTags100</t>
    <phoneticPr fontId="1" type="noConversion"/>
  </si>
  <si>
    <t>nTags2</t>
    <phoneticPr fontId="1" type="noConversion"/>
  </si>
  <si>
    <t>nTags10</t>
    <phoneticPr fontId="1" type="noConversion"/>
  </si>
  <si>
    <t>ArgGBS7</t>
    <phoneticPr fontId="1" type="noConversion"/>
  </si>
  <si>
    <t>A1</t>
    <phoneticPr fontId="1" type="noConversion"/>
  </si>
  <si>
    <t>A2</t>
    <phoneticPr fontId="1" type="noConversion"/>
  </si>
  <si>
    <t>E5</t>
    <phoneticPr fontId="1" type="noConversion"/>
  </si>
  <si>
    <t>G9</t>
    <phoneticPr fontId="1" type="noConversion"/>
  </si>
  <si>
    <t>ArgGBS8</t>
    <phoneticPr fontId="1" type="noConversion"/>
  </si>
  <si>
    <t>BolF1Map</t>
    <phoneticPr fontId="1" type="noConversion"/>
  </si>
  <si>
    <t>NegF1Map</t>
    <phoneticPr fontId="1" type="noConversion"/>
  </si>
  <si>
    <t>barcode</t>
    <phoneticPr fontId="1" type="noConversion"/>
  </si>
  <si>
    <t>CTCGCA</t>
  </si>
  <si>
    <t>TAGCTG</t>
  </si>
  <si>
    <t>AGGAGCT</t>
  </si>
  <si>
    <t>AGATAACG</t>
  </si>
  <si>
    <t>nReadsTags</t>
    <phoneticPr fontId="1" type="noConversion"/>
  </si>
  <si>
    <t>meanCount</t>
    <phoneticPr fontId="1" type="noConversion"/>
  </si>
  <si>
    <t>nReadsTags1000</t>
    <phoneticPr fontId="1" type="noConversion"/>
  </si>
  <si>
    <t>nReadsTags100</t>
    <phoneticPr fontId="1" type="noConversion"/>
  </si>
  <si>
    <t>propTags1000</t>
    <phoneticPr fontId="1" type="noConversion"/>
  </si>
  <si>
    <t>propTags100</t>
    <phoneticPr fontId="1" type="noConversion"/>
  </si>
  <si>
    <t>nReadsTags10</t>
    <phoneticPr fontId="1" type="noConversion"/>
  </si>
  <si>
    <t>nReadsTags2</t>
    <phoneticPr fontId="1" type="noConversion"/>
  </si>
  <si>
    <t>propTags2</t>
    <phoneticPr fontId="1" type="noConversion"/>
  </si>
  <si>
    <t>propTags10</t>
    <phoneticPr fontId="1" type="noConversion"/>
  </si>
  <si>
    <t>BolMap.fq</t>
    <phoneticPr fontId="1" type="noConversion"/>
  </si>
  <si>
    <t>NegF1map_plate1.fq</t>
    <phoneticPr fontId="1" type="noConversion"/>
  </si>
  <si>
    <t>NegF1map_plate1_1.fq</t>
    <phoneticPr fontId="1" type="noConversion"/>
  </si>
  <si>
    <t>ArgMap7.fq</t>
    <phoneticPr fontId="1" type="noConversion"/>
  </si>
  <si>
    <t>propTags1xonly</t>
    <phoneticPr fontId="1" type="noConversion"/>
  </si>
  <si>
    <t>nTags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</si>
</sst>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3"/>
  <sheetViews>
    <sheetView workbookViewId="0">
      <selection activeCell="E6" sqref="E6"/>
    </sheetView>
  </sheetViews>
  <sheetFormatPr baseColWidth="10" defaultRowHeight="13"/>
  <cols>
    <col min="1" max="1" width="6.7109375" bestFit="1" customWidth="1"/>
  </cols>
  <sheetData>
    <row r="1" spans="1:7">
      <c r="A1" t="s">
        <v>19</v>
      </c>
      <c r="B1" t="s">
        <v>20</v>
      </c>
      <c r="C1" t="s">
        <v>21</v>
      </c>
      <c r="D1" t="s">
        <v>22</v>
      </c>
      <c r="E1" t="s">
        <v>38</v>
      </c>
      <c r="F1" t="s">
        <v>23</v>
      </c>
      <c r="G1" t="s">
        <v>24</v>
      </c>
    </row>
    <row r="2" spans="1:7">
      <c r="A2">
        <v>1</v>
      </c>
      <c r="B2">
        <v>3487920</v>
      </c>
      <c r="C2">
        <f>B2/F2</f>
        <v>1.9491580634344124E-2</v>
      </c>
      <c r="D2">
        <v>2651508</v>
      </c>
      <c r="E2">
        <f>D2/G2</f>
        <v>1.5722500406892222E-2</v>
      </c>
      <c r="F2">
        <v>178944954</v>
      </c>
      <c r="G2">
        <v>168644168</v>
      </c>
    </row>
    <row r="3" spans="1:7">
      <c r="A3">
        <v>2</v>
      </c>
      <c r="B3">
        <v>2563575</v>
      </c>
      <c r="C3">
        <f t="shared" ref="C3:C11" si="0">B3/F3</f>
        <v>1.4326053586288887E-2</v>
      </c>
      <c r="D3">
        <v>1669661</v>
      </c>
      <c r="E3">
        <f t="shared" ref="E3:E11" si="1">D3/G3</f>
        <v>9.9004965294738206E-3</v>
      </c>
      <c r="F3">
        <v>178944954</v>
      </c>
      <c r="G3">
        <v>168644168</v>
      </c>
    </row>
    <row r="4" spans="1:7">
      <c r="A4">
        <v>3</v>
      </c>
      <c r="B4">
        <v>2254356</v>
      </c>
      <c r="C4">
        <f t="shared" si="0"/>
        <v>1.2598041741931432E-2</v>
      </c>
      <c r="D4">
        <v>2061779</v>
      </c>
      <c r="E4">
        <f t="shared" si="1"/>
        <v>1.2225616957000257E-2</v>
      </c>
      <c r="F4">
        <v>178944954</v>
      </c>
      <c r="G4">
        <v>168644168</v>
      </c>
    </row>
    <row r="5" spans="1:7">
      <c r="A5">
        <v>4</v>
      </c>
      <c r="B5">
        <v>1771250</v>
      </c>
      <c r="C5">
        <f t="shared" si="0"/>
        <v>9.8982953159998024E-3</v>
      </c>
      <c r="D5">
        <v>1299438</v>
      </c>
      <c r="E5">
        <f t="shared" si="1"/>
        <v>7.7052056730476442E-3</v>
      </c>
      <c r="F5">
        <v>178944954</v>
      </c>
      <c r="G5">
        <v>168644168</v>
      </c>
    </row>
    <row r="6" spans="1:7">
      <c r="A6">
        <v>5</v>
      </c>
      <c r="B6">
        <v>1747033</v>
      </c>
      <c r="C6">
        <f t="shared" si="0"/>
        <v>9.762963195933427E-3</v>
      </c>
      <c r="D6">
        <v>1338133</v>
      </c>
      <c r="E6">
        <f t="shared" si="1"/>
        <v>7.9346532754100332E-3</v>
      </c>
      <c r="F6">
        <v>178944954</v>
      </c>
      <c r="G6">
        <v>168644168</v>
      </c>
    </row>
    <row r="7" spans="1:7">
      <c r="A7">
        <v>6</v>
      </c>
      <c r="B7">
        <v>1302254</v>
      </c>
      <c r="C7">
        <f t="shared" si="0"/>
        <v>7.2773999539545555E-3</v>
      </c>
      <c r="D7">
        <v>1124546</v>
      </c>
      <c r="E7">
        <f t="shared" si="1"/>
        <v>6.6681582490299932E-3</v>
      </c>
      <c r="F7">
        <v>178944954</v>
      </c>
      <c r="G7">
        <v>168644168</v>
      </c>
    </row>
    <row r="8" spans="1:7">
      <c r="A8">
        <v>7</v>
      </c>
      <c r="B8">
        <v>1197787</v>
      </c>
      <c r="C8">
        <f t="shared" si="0"/>
        <v>6.693605900728556E-3</v>
      </c>
      <c r="D8">
        <v>1096693</v>
      </c>
      <c r="E8">
        <f t="shared" si="1"/>
        <v>6.5029998546999859E-3</v>
      </c>
      <c r="F8">
        <v>178944954</v>
      </c>
      <c r="G8">
        <v>168644168</v>
      </c>
    </row>
    <row r="9" spans="1:7">
      <c r="A9">
        <v>8</v>
      </c>
      <c r="B9">
        <v>1255661</v>
      </c>
      <c r="C9">
        <f t="shared" si="0"/>
        <v>7.0170237938086818E-3</v>
      </c>
      <c r="D9">
        <v>1103211</v>
      </c>
      <c r="E9">
        <f t="shared" si="1"/>
        <v>6.5416492789718049E-3</v>
      </c>
      <c r="F9">
        <v>178944954</v>
      </c>
      <c r="G9">
        <v>168644168</v>
      </c>
    </row>
    <row r="10" spans="1:7">
      <c r="A10">
        <v>9</v>
      </c>
      <c r="B10">
        <v>1283129</v>
      </c>
      <c r="C10">
        <f t="shared" si="0"/>
        <v>7.1705235119398783E-3</v>
      </c>
      <c r="D10">
        <v>1090597</v>
      </c>
      <c r="E10">
        <f t="shared" si="1"/>
        <v>6.4668527404991554E-3</v>
      </c>
      <c r="F10">
        <v>178944954</v>
      </c>
      <c r="G10">
        <v>168644168</v>
      </c>
    </row>
    <row r="11" spans="1:7">
      <c r="A11">
        <v>10</v>
      </c>
      <c r="B11">
        <v>768219</v>
      </c>
      <c r="C11">
        <f t="shared" si="0"/>
        <v>4.2930464527096979E-3</v>
      </c>
      <c r="D11">
        <v>430089</v>
      </c>
      <c r="E11">
        <f t="shared" si="1"/>
        <v>2.5502749671130046E-3</v>
      </c>
      <c r="F11">
        <v>178944954</v>
      </c>
      <c r="G11">
        <v>168644168</v>
      </c>
    </row>
    <row r="12" spans="1:7">
      <c r="F12" t="s">
        <v>39</v>
      </c>
    </row>
    <row r="13" spans="1:7">
      <c r="B13" t="s">
        <v>37</v>
      </c>
      <c r="C13">
        <f>SUM(C2:C11)</f>
        <v>9.8528534087639036E-2</v>
      </c>
      <c r="E13">
        <f>SUM(E2:E11)</f>
        <v>8.2218407932137916E-2</v>
      </c>
      <c r="F13">
        <f>F2-(F2*C13)</f>
        <v>161313770</v>
      </c>
      <c r="G13">
        <f>G2-(G2*E13)</f>
        <v>154778513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9"/>
  <sheetViews>
    <sheetView workbookViewId="0">
      <selection activeCell="E7" sqref="E7"/>
    </sheetView>
  </sheetViews>
  <sheetFormatPr baseColWidth="10" defaultRowHeight="13"/>
  <cols>
    <col min="1" max="1" width="18" bestFit="1" customWidth="1"/>
  </cols>
  <sheetData>
    <row r="1" spans="1:6">
      <c r="A1" t="s">
        <v>25</v>
      </c>
      <c r="B1" t="s">
        <v>32</v>
      </c>
      <c r="C1" t="s">
        <v>26</v>
      </c>
      <c r="D1" t="s">
        <v>1</v>
      </c>
      <c r="E1" t="s">
        <v>40</v>
      </c>
      <c r="F1" t="s">
        <v>36</v>
      </c>
    </row>
    <row r="2" spans="1:6">
      <c r="A2" t="s">
        <v>28</v>
      </c>
      <c r="B2" t="s">
        <v>31</v>
      </c>
      <c r="C2" t="s">
        <v>30</v>
      </c>
      <c r="D2">
        <v>1</v>
      </c>
      <c r="E2">
        <v>17544</v>
      </c>
      <c r="F2">
        <v>271722528</v>
      </c>
    </row>
    <row r="3" spans="1:6">
      <c r="A3" t="s">
        <v>71</v>
      </c>
      <c r="B3" t="s">
        <v>31</v>
      </c>
      <c r="C3" t="s">
        <v>30</v>
      </c>
      <c r="D3" t="s">
        <v>2</v>
      </c>
      <c r="E3">
        <v>17662</v>
      </c>
      <c r="F3">
        <v>543445056</v>
      </c>
    </row>
    <row r="4" spans="1:6">
      <c r="A4" t="s">
        <v>73</v>
      </c>
      <c r="B4" t="s">
        <v>33</v>
      </c>
      <c r="C4" t="s">
        <v>30</v>
      </c>
      <c r="D4">
        <v>1</v>
      </c>
      <c r="E4">
        <v>3866</v>
      </c>
      <c r="F4">
        <v>156810230</v>
      </c>
    </row>
    <row r="5" spans="1:6">
      <c r="A5" t="s">
        <v>72</v>
      </c>
      <c r="B5" t="s">
        <v>33</v>
      </c>
      <c r="C5" t="s">
        <v>30</v>
      </c>
      <c r="D5" t="s">
        <v>2</v>
      </c>
      <c r="E5">
        <v>4516</v>
      </c>
      <c r="F5">
        <v>313620460</v>
      </c>
    </row>
    <row r="6" spans="1:6">
      <c r="A6" t="s">
        <v>27</v>
      </c>
      <c r="B6" t="s">
        <v>34</v>
      </c>
      <c r="C6" t="s">
        <v>29</v>
      </c>
      <c r="D6">
        <v>1</v>
      </c>
      <c r="E6">
        <v>18503</v>
      </c>
      <c r="F6">
        <v>178944954</v>
      </c>
    </row>
    <row r="7" spans="1:6">
      <c r="A7" t="s">
        <v>74</v>
      </c>
      <c r="B7" t="s">
        <v>34</v>
      </c>
      <c r="C7" t="s">
        <v>29</v>
      </c>
      <c r="D7" t="s">
        <v>2</v>
      </c>
      <c r="E7">
        <v>47995</v>
      </c>
      <c r="F7">
        <v>357889908</v>
      </c>
    </row>
    <row r="8" spans="1:6">
      <c r="A8" t="s">
        <v>35</v>
      </c>
      <c r="B8" t="s">
        <v>34</v>
      </c>
      <c r="C8" t="s">
        <v>29</v>
      </c>
      <c r="D8">
        <v>1</v>
      </c>
      <c r="E8">
        <v>19043</v>
      </c>
      <c r="F8">
        <v>168644168</v>
      </c>
    </row>
    <row r="9" spans="1:6">
      <c r="A9" t="s">
        <v>0</v>
      </c>
      <c r="B9" t="s">
        <v>34</v>
      </c>
      <c r="C9" t="s">
        <v>29</v>
      </c>
      <c r="D9" t="s">
        <v>2</v>
      </c>
      <c r="E9">
        <v>48528</v>
      </c>
      <c r="F9">
        <v>337288336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W17"/>
  <sheetViews>
    <sheetView tabSelected="1" workbookViewId="0">
      <selection activeCell="F18" sqref="F18"/>
    </sheetView>
  </sheetViews>
  <sheetFormatPr baseColWidth="10" defaultRowHeight="13"/>
  <cols>
    <col min="1" max="1" width="8.5703125" bestFit="1" customWidth="1"/>
    <col min="2" max="2" width="9" bestFit="1" customWidth="1"/>
    <col min="3" max="3" width="7" bestFit="1" customWidth="1"/>
    <col min="4" max="4" width="3.85546875" bestFit="1" customWidth="1"/>
    <col min="6" max="6" width="7" bestFit="1" customWidth="1"/>
    <col min="7" max="7" width="12" bestFit="1" customWidth="1"/>
    <col min="8" max="8" width="8.85546875" bestFit="1" customWidth="1"/>
    <col min="9" max="9" width="13.140625" bestFit="1" customWidth="1"/>
    <col min="10" max="10" width="12" bestFit="1" customWidth="1"/>
    <col min="11" max="11" width="8" bestFit="1" customWidth="1"/>
    <col min="12" max="12" width="12.28515625" bestFit="1" customWidth="1"/>
    <col min="13" max="13" width="10.28515625" bestFit="1" customWidth="1"/>
    <col min="14" max="14" width="7" bestFit="1" customWidth="1"/>
    <col min="15" max="15" width="11.42578125" bestFit="1" customWidth="1"/>
    <col min="16" max="16" width="9.42578125" bestFit="1" customWidth="1"/>
    <col min="17" max="17" width="6.140625" bestFit="1" customWidth="1"/>
    <col min="19" max="19" width="8.5703125" bestFit="1" customWidth="1"/>
    <col min="20" max="20" width="8.5703125" customWidth="1"/>
  </cols>
  <sheetData>
    <row r="1" spans="1:23">
      <c r="A1" t="s">
        <v>41</v>
      </c>
      <c r="B1" t="s">
        <v>56</v>
      </c>
      <c r="C1" t="s">
        <v>42</v>
      </c>
      <c r="D1" t="s">
        <v>43</v>
      </c>
      <c r="E1" t="s">
        <v>61</v>
      </c>
      <c r="F1" t="s">
        <v>76</v>
      </c>
      <c r="G1" t="s">
        <v>62</v>
      </c>
      <c r="H1" t="s">
        <v>44</v>
      </c>
      <c r="I1" t="s">
        <v>63</v>
      </c>
      <c r="J1" t="s">
        <v>65</v>
      </c>
      <c r="K1" t="s">
        <v>45</v>
      </c>
      <c r="L1" t="s">
        <v>64</v>
      </c>
      <c r="M1" t="s">
        <v>66</v>
      </c>
      <c r="N1" t="s">
        <v>47</v>
      </c>
      <c r="O1" t="s">
        <v>67</v>
      </c>
      <c r="P1" t="s">
        <v>70</v>
      </c>
      <c r="Q1" t="s">
        <v>46</v>
      </c>
      <c r="R1" t="s">
        <v>68</v>
      </c>
      <c r="S1" t="s">
        <v>69</v>
      </c>
      <c r="T1" t="s">
        <v>75</v>
      </c>
    </row>
    <row r="2" spans="1:23">
      <c r="A2" t="s">
        <v>48</v>
      </c>
      <c r="B2" t="s">
        <v>57</v>
      </c>
      <c r="C2" t="s">
        <v>14</v>
      </c>
      <c r="D2" t="s">
        <v>49</v>
      </c>
      <c r="E2">
        <v>1815021</v>
      </c>
      <c r="F2">
        <v>210623</v>
      </c>
      <c r="G2">
        <f>E2/F2</f>
        <v>8.6173922126263509</v>
      </c>
      <c r="H2">
        <v>51</v>
      </c>
      <c r="I2">
        <v>269674</v>
      </c>
      <c r="J2">
        <f>I2/E2</f>
        <v>0.14857899715760864</v>
      </c>
      <c r="K2">
        <v>2223</v>
      </c>
      <c r="L2">
        <v>568253</v>
      </c>
      <c r="M2">
        <f>L2/E2</f>
        <v>0.31308342988868998</v>
      </c>
      <c r="N2">
        <v>27620</v>
      </c>
      <c r="O2">
        <v>1547851</v>
      </c>
      <c r="P2">
        <f>O2/E2</f>
        <v>0.8528006012051651</v>
      </c>
      <c r="Q2">
        <v>64469</v>
      </c>
      <c r="R2">
        <v>1668867</v>
      </c>
      <c r="S2">
        <f>R2/E2</f>
        <v>0.91947531185589593</v>
      </c>
      <c r="T2">
        <f>1-S2</f>
        <v>8.0524688144104073E-2</v>
      </c>
      <c r="V2">
        <f>P2-J2</f>
        <v>0.7042216040475564</v>
      </c>
    </row>
    <row r="3" spans="1:23">
      <c r="A3" t="s">
        <v>48</v>
      </c>
      <c r="B3" t="s">
        <v>58</v>
      </c>
      <c r="C3" t="s">
        <v>13</v>
      </c>
      <c r="D3" t="s">
        <v>50</v>
      </c>
      <c r="E3">
        <v>1692965</v>
      </c>
      <c r="F3">
        <v>196938</v>
      </c>
      <c r="G3">
        <f t="shared" ref="G3:G17" si="0">E3/F3</f>
        <v>8.596436441925885</v>
      </c>
      <c r="H3">
        <v>60</v>
      </c>
      <c r="I3">
        <v>263113</v>
      </c>
      <c r="J3">
        <f t="shared" ref="J3:J17" si="1">I3/E3</f>
        <v>0.15541549884374456</v>
      </c>
      <c r="K3">
        <v>1675</v>
      </c>
      <c r="L3">
        <v>488656</v>
      </c>
      <c r="M3">
        <f t="shared" ref="M3:M17" si="2">L3/E3</f>
        <v>0.28863916265250611</v>
      </c>
      <c r="N3">
        <v>26704</v>
      </c>
      <c r="O3">
        <v>1441392</v>
      </c>
      <c r="P3">
        <f t="shared" ref="P3:P17" si="3">O3/E3</f>
        <v>0.85140094449678527</v>
      </c>
      <c r="Q3">
        <v>61531</v>
      </c>
      <c r="R3">
        <v>1557558</v>
      </c>
      <c r="S3">
        <f t="shared" ref="S3:S17" si="4">R3/E3</f>
        <v>0.9200178385258998</v>
      </c>
      <c r="T3">
        <f t="shared" ref="T3:T17" si="5">1-S3</f>
        <v>7.99821614741002E-2</v>
      </c>
      <c r="V3">
        <f t="shared" ref="V3:V17" si="6">P3-J3</f>
        <v>0.69598544565304077</v>
      </c>
    </row>
    <row r="4" spans="1:23">
      <c r="A4" t="s">
        <v>48</v>
      </c>
      <c r="B4" t="s">
        <v>59</v>
      </c>
      <c r="C4" t="s">
        <v>12</v>
      </c>
      <c r="D4" t="s">
        <v>51</v>
      </c>
      <c r="E4">
        <v>1510699</v>
      </c>
      <c r="F4">
        <v>180974</v>
      </c>
      <c r="G4">
        <f t="shared" si="0"/>
        <v>8.3476024180268986</v>
      </c>
      <c r="H4">
        <v>60</v>
      </c>
      <c r="I4">
        <v>282697</v>
      </c>
      <c r="J4">
        <f t="shared" si="1"/>
        <v>0.18712993124374874</v>
      </c>
      <c r="K4">
        <v>834</v>
      </c>
      <c r="L4">
        <v>401489</v>
      </c>
      <c r="M4">
        <f t="shared" si="2"/>
        <v>0.26576372924057007</v>
      </c>
      <c r="N4">
        <v>25262</v>
      </c>
      <c r="O4">
        <v>1277716</v>
      </c>
      <c r="P4">
        <f t="shared" si="3"/>
        <v>0.84577801401867614</v>
      </c>
      <c r="Q4">
        <v>57479</v>
      </c>
      <c r="R4">
        <v>1387204</v>
      </c>
      <c r="S4">
        <f t="shared" si="4"/>
        <v>0.91825307357719832</v>
      </c>
      <c r="T4">
        <f t="shared" si="5"/>
        <v>8.174692642280168E-2</v>
      </c>
      <c r="V4">
        <f t="shared" si="6"/>
        <v>0.65864808277492737</v>
      </c>
    </row>
    <row r="5" spans="1:23">
      <c r="A5" t="s">
        <v>48</v>
      </c>
      <c r="B5" t="s">
        <v>60</v>
      </c>
      <c r="C5" t="s">
        <v>11</v>
      </c>
      <c r="D5" t="s">
        <v>52</v>
      </c>
      <c r="E5">
        <v>2258097</v>
      </c>
      <c r="F5">
        <v>238234</v>
      </c>
      <c r="G5">
        <f t="shared" si="0"/>
        <v>9.4784833399095003</v>
      </c>
      <c r="H5">
        <v>75</v>
      </c>
      <c r="I5">
        <v>368165</v>
      </c>
      <c r="J5">
        <f t="shared" si="1"/>
        <v>0.16304215452214851</v>
      </c>
      <c r="K5">
        <v>3818</v>
      </c>
      <c r="L5">
        <v>879163</v>
      </c>
      <c r="M5">
        <f t="shared" si="2"/>
        <v>0.38933801338029322</v>
      </c>
      <c r="N5">
        <v>31103</v>
      </c>
      <c r="O5">
        <v>1966166</v>
      </c>
      <c r="P5">
        <f t="shared" si="3"/>
        <v>0.87071813124059771</v>
      </c>
      <c r="Q5">
        <v>68450</v>
      </c>
      <c r="R5">
        <v>2088313</v>
      </c>
      <c r="S5">
        <f t="shared" si="4"/>
        <v>0.92481102450426178</v>
      </c>
      <c r="T5">
        <f t="shared" si="5"/>
        <v>7.5188975495738219E-2</v>
      </c>
      <c r="U5">
        <f>AVERAGE(T2:T5)</f>
        <v>7.9360687884186043E-2</v>
      </c>
      <c r="V5">
        <f t="shared" si="6"/>
        <v>0.70767597671844917</v>
      </c>
      <c r="W5">
        <f>AVERAGE(V2:V5)</f>
        <v>0.69163277729849348</v>
      </c>
    </row>
    <row r="6" spans="1:23">
      <c r="A6" t="s">
        <v>53</v>
      </c>
      <c r="B6" t="s">
        <v>57</v>
      </c>
      <c r="C6" t="s">
        <v>7</v>
      </c>
      <c r="D6" t="s">
        <v>49</v>
      </c>
      <c r="E6">
        <v>1933494</v>
      </c>
      <c r="F6">
        <v>203750</v>
      </c>
      <c r="G6">
        <f t="shared" si="0"/>
        <v>9.4895411042944779</v>
      </c>
      <c r="H6">
        <v>75</v>
      </c>
      <c r="I6">
        <v>318055</v>
      </c>
      <c r="J6">
        <f t="shared" si="1"/>
        <v>0.16449753658402871</v>
      </c>
      <c r="K6">
        <v>2589</v>
      </c>
      <c r="L6">
        <v>658717</v>
      </c>
      <c r="M6">
        <f t="shared" si="2"/>
        <v>0.3406873773593298</v>
      </c>
      <c r="N6">
        <v>29221</v>
      </c>
      <c r="O6">
        <v>1665061</v>
      </c>
      <c r="P6">
        <f t="shared" si="3"/>
        <v>0.86116688233839878</v>
      </c>
      <c r="Q6">
        <v>68471</v>
      </c>
      <c r="R6">
        <v>1798215</v>
      </c>
      <c r="S6">
        <f t="shared" si="4"/>
        <v>0.93003391787096312</v>
      </c>
      <c r="T6">
        <f t="shared" si="5"/>
        <v>6.9966082129036877E-2</v>
      </c>
      <c r="V6">
        <f t="shared" si="6"/>
        <v>0.69666934575437001</v>
      </c>
    </row>
    <row r="7" spans="1:23">
      <c r="A7" t="s">
        <v>53</v>
      </c>
      <c r="B7" t="s">
        <v>58</v>
      </c>
      <c r="C7" t="s">
        <v>8</v>
      </c>
      <c r="D7" t="s">
        <v>50</v>
      </c>
      <c r="E7">
        <v>1923664</v>
      </c>
      <c r="F7">
        <v>201581</v>
      </c>
      <c r="G7">
        <f t="shared" si="0"/>
        <v>9.5428835058859711</v>
      </c>
      <c r="H7">
        <v>69</v>
      </c>
      <c r="I7">
        <v>227305</v>
      </c>
      <c r="J7">
        <f t="shared" si="1"/>
        <v>0.11816252734365253</v>
      </c>
      <c r="K7">
        <v>2947</v>
      </c>
      <c r="L7">
        <v>620385</v>
      </c>
      <c r="M7">
        <f t="shared" si="2"/>
        <v>0.32250174666677756</v>
      </c>
      <c r="N7">
        <v>29746</v>
      </c>
      <c r="O7">
        <v>1662751</v>
      </c>
      <c r="P7">
        <f t="shared" si="3"/>
        <v>0.86436664615026326</v>
      </c>
      <c r="Q7">
        <v>66709</v>
      </c>
      <c r="R7">
        <v>1788792</v>
      </c>
      <c r="S7">
        <f t="shared" si="4"/>
        <v>0.92988796380241046</v>
      </c>
      <c r="T7">
        <f t="shared" si="5"/>
        <v>7.0112036197589545E-2</v>
      </c>
      <c r="V7">
        <f t="shared" si="6"/>
        <v>0.74620411880661075</v>
      </c>
    </row>
    <row r="8" spans="1:23">
      <c r="A8" t="s">
        <v>53</v>
      </c>
      <c r="B8" t="s">
        <v>59</v>
      </c>
      <c r="C8" t="s">
        <v>9</v>
      </c>
      <c r="D8" t="s">
        <v>51</v>
      </c>
      <c r="E8">
        <v>1830177</v>
      </c>
      <c r="F8">
        <v>195824</v>
      </c>
      <c r="G8">
        <f t="shared" si="0"/>
        <v>9.3460301086690087</v>
      </c>
      <c r="H8">
        <v>62</v>
      </c>
      <c r="I8">
        <v>215308</v>
      </c>
      <c r="J8">
        <f t="shared" si="1"/>
        <v>0.11764326619775027</v>
      </c>
      <c r="K8">
        <v>2621</v>
      </c>
      <c r="L8">
        <v>564942</v>
      </c>
      <c r="M8">
        <f t="shared" si="2"/>
        <v>0.30868161931878718</v>
      </c>
      <c r="N8">
        <v>28930</v>
      </c>
      <c r="O8">
        <v>1576302</v>
      </c>
      <c r="P8">
        <f t="shared" si="3"/>
        <v>0.86128390860556114</v>
      </c>
      <c r="Q8">
        <v>64835</v>
      </c>
      <c r="R8">
        <v>1699188</v>
      </c>
      <c r="S8">
        <f t="shared" si="4"/>
        <v>0.92842823399048291</v>
      </c>
      <c r="T8">
        <f t="shared" si="5"/>
        <v>7.157176600951709E-2</v>
      </c>
      <c r="V8">
        <f t="shared" si="6"/>
        <v>0.74364064240781091</v>
      </c>
    </row>
    <row r="9" spans="1:23">
      <c r="A9" t="s">
        <v>53</v>
      </c>
      <c r="B9" t="s">
        <v>60</v>
      </c>
      <c r="C9" t="s">
        <v>10</v>
      </c>
      <c r="D9" t="s">
        <v>52</v>
      </c>
      <c r="E9">
        <v>1498583</v>
      </c>
      <c r="F9">
        <v>173559</v>
      </c>
      <c r="G9">
        <f t="shared" si="0"/>
        <v>8.6344297904458998</v>
      </c>
      <c r="H9">
        <v>62</v>
      </c>
      <c r="I9">
        <v>179948</v>
      </c>
      <c r="J9">
        <f t="shared" si="1"/>
        <v>0.12007876774259417</v>
      </c>
      <c r="K9">
        <v>1116</v>
      </c>
      <c r="L9">
        <v>330155</v>
      </c>
      <c r="M9">
        <f t="shared" si="2"/>
        <v>0.22031145422042023</v>
      </c>
      <c r="N9">
        <v>27408</v>
      </c>
      <c r="O9">
        <v>1266476</v>
      </c>
      <c r="P9">
        <f t="shared" si="3"/>
        <v>0.84511568595132869</v>
      </c>
      <c r="Q9">
        <v>61306</v>
      </c>
      <c r="R9">
        <v>1386330</v>
      </c>
      <c r="S9">
        <f t="shared" si="4"/>
        <v>0.92509390537594516</v>
      </c>
      <c r="T9">
        <f t="shared" si="5"/>
        <v>7.4906094624054842E-2</v>
      </c>
      <c r="U9">
        <f>AVERAGE(T6:T9)</f>
        <v>7.1638994740049589E-2</v>
      </c>
      <c r="V9">
        <f t="shared" si="6"/>
        <v>0.7250369182087345</v>
      </c>
      <c r="W9">
        <f>AVERAGE(V6:V9)</f>
        <v>0.72788775629438163</v>
      </c>
    </row>
    <row r="10" spans="1:23">
      <c r="A10" t="s">
        <v>54</v>
      </c>
      <c r="B10" t="s">
        <v>57</v>
      </c>
      <c r="C10" t="s">
        <v>15</v>
      </c>
      <c r="D10" t="s">
        <v>49</v>
      </c>
      <c r="E10">
        <v>360273</v>
      </c>
      <c r="F10">
        <v>141403</v>
      </c>
      <c r="G10">
        <f t="shared" si="0"/>
        <v>2.5478455195434324</v>
      </c>
      <c r="H10">
        <v>1</v>
      </c>
      <c r="I10">
        <v>1178</v>
      </c>
      <c r="J10">
        <f t="shared" si="1"/>
        <v>3.2697426673661363E-3</v>
      </c>
      <c r="K10">
        <v>266</v>
      </c>
      <c r="L10">
        <v>49312</v>
      </c>
      <c r="M10">
        <f t="shared" si="2"/>
        <v>0.13687398167500756</v>
      </c>
      <c r="N10">
        <v>5075</v>
      </c>
      <c r="O10">
        <v>198872</v>
      </c>
      <c r="P10">
        <f t="shared" si="3"/>
        <v>0.5520036194774518</v>
      </c>
      <c r="Q10">
        <v>14892</v>
      </c>
      <c r="R10">
        <v>233762</v>
      </c>
      <c r="S10">
        <f t="shared" si="4"/>
        <v>0.64884684669681048</v>
      </c>
      <c r="T10">
        <f t="shared" si="5"/>
        <v>0.35115315330318952</v>
      </c>
      <c r="V10">
        <f t="shared" si="6"/>
        <v>0.54873387681008567</v>
      </c>
    </row>
    <row r="11" spans="1:23">
      <c r="A11" t="s">
        <v>54</v>
      </c>
      <c r="B11" t="s">
        <v>58</v>
      </c>
      <c r="C11" t="s">
        <v>16</v>
      </c>
      <c r="D11" t="s">
        <v>50</v>
      </c>
      <c r="E11">
        <v>945453</v>
      </c>
      <c r="F11">
        <v>324185</v>
      </c>
      <c r="G11">
        <f t="shared" si="0"/>
        <v>2.9163995866557677</v>
      </c>
      <c r="H11">
        <v>16</v>
      </c>
      <c r="I11">
        <v>32466</v>
      </c>
      <c r="J11">
        <f t="shared" si="1"/>
        <v>3.433909459275078E-2</v>
      </c>
      <c r="K11">
        <v>1363</v>
      </c>
      <c r="L11">
        <v>262138</v>
      </c>
      <c r="M11">
        <f t="shared" si="2"/>
        <v>0.27726179937024897</v>
      </c>
      <c r="N11">
        <v>10957</v>
      </c>
      <c r="O11">
        <v>596954</v>
      </c>
      <c r="P11">
        <f t="shared" si="3"/>
        <v>0.63139468593362125</v>
      </c>
      <c r="Q11">
        <v>29092</v>
      </c>
      <c r="R11">
        <v>650360</v>
      </c>
      <c r="S11">
        <f t="shared" si="4"/>
        <v>0.68788189365309538</v>
      </c>
      <c r="T11">
        <f t="shared" si="5"/>
        <v>0.31211810634690462</v>
      </c>
      <c r="V11">
        <f t="shared" si="6"/>
        <v>0.5970555913408705</v>
      </c>
    </row>
    <row r="12" spans="1:23">
      <c r="A12" t="s">
        <v>54</v>
      </c>
      <c r="B12" t="s">
        <v>59</v>
      </c>
      <c r="C12" t="s">
        <v>18</v>
      </c>
      <c r="D12" t="s">
        <v>51</v>
      </c>
      <c r="E12">
        <v>1201551</v>
      </c>
      <c r="F12">
        <v>387666</v>
      </c>
      <c r="G12">
        <f t="shared" si="0"/>
        <v>3.0994490102304559</v>
      </c>
      <c r="H12">
        <v>30</v>
      </c>
      <c r="I12">
        <v>61580</v>
      </c>
      <c r="J12">
        <f t="shared" si="1"/>
        <v>5.1250425491718619E-2</v>
      </c>
      <c r="K12">
        <v>2007</v>
      </c>
      <c r="L12">
        <v>418942</v>
      </c>
      <c r="M12">
        <f t="shared" si="2"/>
        <v>0.34866768035647261</v>
      </c>
      <c r="N12">
        <v>13195</v>
      </c>
      <c r="O12">
        <v>780187</v>
      </c>
      <c r="P12">
        <f t="shared" si="3"/>
        <v>0.64931659163864042</v>
      </c>
      <c r="Q12">
        <v>35762</v>
      </c>
      <c r="R12">
        <v>849647</v>
      </c>
      <c r="S12">
        <f t="shared" si="4"/>
        <v>0.70712520733618467</v>
      </c>
      <c r="T12">
        <f t="shared" si="5"/>
        <v>0.29287479266381533</v>
      </c>
      <c r="V12">
        <f t="shared" si="6"/>
        <v>0.59806616614692176</v>
      </c>
    </row>
    <row r="13" spans="1:23">
      <c r="A13" t="s">
        <v>54</v>
      </c>
      <c r="B13" t="s">
        <v>60</v>
      </c>
      <c r="C13" t="s">
        <v>17</v>
      </c>
      <c r="D13" t="s">
        <v>52</v>
      </c>
      <c r="E13">
        <v>1968066</v>
      </c>
      <c r="F13">
        <v>614745</v>
      </c>
      <c r="G13">
        <f t="shared" si="0"/>
        <v>3.2014347412341704</v>
      </c>
      <c r="H13">
        <v>40</v>
      </c>
      <c r="I13">
        <v>165230</v>
      </c>
      <c r="J13">
        <f t="shared" si="1"/>
        <v>8.3955517751945305E-2</v>
      </c>
      <c r="K13">
        <v>3023</v>
      </c>
      <c r="L13">
        <v>804642</v>
      </c>
      <c r="M13">
        <f t="shared" si="2"/>
        <v>0.40884909347552367</v>
      </c>
      <c r="N13">
        <v>20175</v>
      </c>
      <c r="O13">
        <v>1290632</v>
      </c>
      <c r="P13">
        <f t="shared" si="3"/>
        <v>0.6557869502343926</v>
      </c>
      <c r="Q13">
        <v>58911</v>
      </c>
      <c r="R13">
        <v>1412232</v>
      </c>
      <c r="S13">
        <f t="shared" si="4"/>
        <v>0.71757349601080456</v>
      </c>
      <c r="T13">
        <f t="shared" si="5"/>
        <v>0.28242650398919544</v>
      </c>
      <c r="U13">
        <f>AVERAGE(T10:T13)</f>
        <v>0.30964313907577623</v>
      </c>
      <c r="V13">
        <f t="shared" si="6"/>
        <v>0.57183143248244728</v>
      </c>
      <c r="W13">
        <f>AVERAGE(V10:V13)</f>
        <v>0.57892176669508133</v>
      </c>
    </row>
    <row r="14" spans="1:23">
      <c r="A14" t="s">
        <v>55</v>
      </c>
      <c r="B14" t="s">
        <v>57</v>
      </c>
      <c r="C14" t="s">
        <v>3</v>
      </c>
      <c r="D14" t="s">
        <v>49</v>
      </c>
      <c r="E14">
        <v>2743861</v>
      </c>
      <c r="F14">
        <v>224346</v>
      </c>
      <c r="G14">
        <f t="shared" si="0"/>
        <v>12.230487728776087</v>
      </c>
      <c r="H14">
        <v>148</v>
      </c>
      <c r="I14">
        <v>423472</v>
      </c>
      <c r="J14">
        <f t="shared" si="1"/>
        <v>0.15433434856940639</v>
      </c>
      <c r="K14">
        <v>6155</v>
      </c>
      <c r="L14">
        <v>2201585</v>
      </c>
      <c r="M14">
        <f t="shared" si="2"/>
        <v>0.80236753975511155</v>
      </c>
      <c r="N14">
        <v>13872</v>
      </c>
      <c r="O14">
        <v>2500291</v>
      </c>
      <c r="P14">
        <f t="shared" si="3"/>
        <v>0.91123092605638556</v>
      </c>
      <c r="Q14">
        <v>30787</v>
      </c>
      <c r="R14">
        <v>2550302</v>
      </c>
      <c r="S14">
        <f t="shared" si="4"/>
        <v>0.92945743242824619</v>
      </c>
      <c r="T14">
        <f t="shared" si="5"/>
        <v>7.0542567571753811E-2</v>
      </c>
      <c r="V14">
        <f t="shared" si="6"/>
        <v>0.75689657748697914</v>
      </c>
    </row>
    <row r="15" spans="1:23">
      <c r="A15" t="s">
        <v>55</v>
      </c>
      <c r="B15" t="s">
        <v>58</v>
      </c>
      <c r="C15" t="s">
        <v>4</v>
      </c>
      <c r="D15" t="s">
        <v>50</v>
      </c>
      <c r="E15">
        <v>1122500</v>
      </c>
      <c r="F15">
        <v>102734</v>
      </c>
      <c r="G15">
        <f t="shared" si="0"/>
        <v>10.926275624428134</v>
      </c>
      <c r="H15">
        <v>32</v>
      </c>
      <c r="I15">
        <v>91263</v>
      </c>
      <c r="J15">
        <f t="shared" si="1"/>
        <v>8.1303340757238302E-2</v>
      </c>
      <c r="K15">
        <v>3237</v>
      </c>
      <c r="L15">
        <v>720113</v>
      </c>
      <c r="M15">
        <f t="shared" si="2"/>
        <v>0.64152605790645878</v>
      </c>
      <c r="N15">
        <v>10617</v>
      </c>
      <c r="O15">
        <v>1014602</v>
      </c>
      <c r="P15">
        <f t="shared" si="3"/>
        <v>0.90387706013363034</v>
      </c>
      <c r="Q15">
        <v>16897</v>
      </c>
      <c r="R15">
        <v>1036663</v>
      </c>
      <c r="S15">
        <f t="shared" si="4"/>
        <v>0.92353051224944316</v>
      </c>
      <c r="T15">
        <f t="shared" si="5"/>
        <v>7.6469487750556842E-2</v>
      </c>
      <c r="V15">
        <f t="shared" si="6"/>
        <v>0.82257371937639201</v>
      </c>
    </row>
    <row r="16" spans="1:23">
      <c r="A16" t="s">
        <v>55</v>
      </c>
      <c r="B16" t="s">
        <v>59</v>
      </c>
      <c r="C16" t="s">
        <v>5</v>
      </c>
      <c r="D16" t="s">
        <v>51</v>
      </c>
      <c r="E16">
        <v>2555173</v>
      </c>
      <c r="F16">
        <v>204529</v>
      </c>
      <c r="G16">
        <f t="shared" si="0"/>
        <v>12.492961878266652</v>
      </c>
      <c r="H16">
        <v>146</v>
      </c>
      <c r="I16">
        <v>367363</v>
      </c>
      <c r="J16">
        <f t="shared" si="1"/>
        <v>0.14377226121284156</v>
      </c>
      <c r="K16">
        <v>5741</v>
      </c>
      <c r="L16">
        <v>2049712</v>
      </c>
      <c r="M16">
        <f t="shared" si="2"/>
        <v>0.80218130044423608</v>
      </c>
      <c r="N16">
        <v>13163</v>
      </c>
      <c r="O16">
        <v>2332714</v>
      </c>
      <c r="P16">
        <f t="shared" si="3"/>
        <v>0.91293779325313784</v>
      </c>
      <c r="Q16">
        <v>28846</v>
      </c>
      <c r="R16">
        <v>2379490</v>
      </c>
      <c r="S16">
        <f t="shared" si="4"/>
        <v>0.93124418581442425</v>
      </c>
      <c r="T16">
        <f t="shared" si="5"/>
        <v>6.8755814185575748E-2</v>
      </c>
      <c r="V16">
        <f t="shared" si="6"/>
        <v>0.76916553204029625</v>
      </c>
    </row>
    <row r="17" spans="1:23">
      <c r="A17" t="s">
        <v>55</v>
      </c>
      <c r="B17" t="s">
        <v>60</v>
      </c>
      <c r="C17" t="s">
        <v>6</v>
      </c>
      <c r="D17" t="s">
        <v>52</v>
      </c>
      <c r="E17">
        <v>2668196</v>
      </c>
      <c r="F17">
        <v>215903</v>
      </c>
      <c r="G17">
        <f t="shared" si="0"/>
        <v>12.358309055455459</v>
      </c>
      <c r="H17">
        <v>140</v>
      </c>
      <c r="I17">
        <v>358137</v>
      </c>
      <c r="J17">
        <f t="shared" si="1"/>
        <v>0.13422439730814378</v>
      </c>
      <c r="K17">
        <v>5968</v>
      </c>
      <c r="L17">
        <v>2149303</v>
      </c>
      <c r="M17">
        <f t="shared" si="2"/>
        <v>0.80552665546309188</v>
      </c>
      <c r="N17">
        <v>13557</v>
      </c>
      <c r="O17">
        <v>2432388</v>
      </c>
      <c r="P17">
        <f t="shared" si="3"/>
        <v>0.91162268439050209</v>
      </c>
      <c r="Q17">
        <v>30280</v>
      </c>
      <c r="R17">
        <v>2482573</v>
      </c>
      <c r="S17">
        <f t="shared" si="4"/>
        <v>0.9304312726651266</v>
      </c>
      <c r="T17">
        <f t="shared" si="5"/>
        <v>6.9568727334873404E-2</v>
      </c>
      <c r="U17">
        <f>AVERAGE(T14:T17)</f>
        <v>7.1334149210689951E-2</v>
      </c>
      <c r="V17">
        <f t="shared" si="6"/>
        <v>0.77739828708235836</v>
      </c>
      <c r="W17">
        <f>AVERAGE(V14:V17)</f>
        <v>0.78150852899650647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common_tags</vt:lpstr>
      <vt:lpstr>uneak_SNPs</vt:lpstr>
      <vt:lpstr>tagCounts</vt:lpstr>
    </vt:vector>
  </TitlesOfParts>
  <Company>UBC Botany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 Moyers</dc:creator>
  <cp:lastModifiedBy>Brook Moyers</cp:lastModifiedBy>
  <dcterms:created xsi:type="dcterms:W3CDTF">2014-05-15T06:43:44Z</dcterms:created>
  <dcterms:modified xsi:type="dcterms:W3CDTF">2014-05-17T20:32:13Z</dcterms:modified>
</cp:coreProperties>
</file>